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arracks" sheetId="1" r:id="rId1"/>
    <sheet name="Uniform" sheetId="2" r:id="rId2"/>
    <sheet name="GK" sheetId="3" r:id="rId3"/>
    <sheet name="Drill" sheetId="4" r:id="rId4"/>
    <sheet name="Project" sheetId="5" r:id="rId5"/>
    <sheet name="Totals" sheetId="6" r:id="rId6"/>
  </sheets>
  <definedNames/>
  <calcPr fullCalcOnLoad="1"/>
</workbook>
</file>

<file path=xl/sharedStrings.xml><?xml version="1.0" encoding="utf-8"?>
<sst xmlns="http://schemas.openxmlformats.org/spreadsheetml/2006/main" count="175" uniqueCount="55">
  <si>
    <t>Barracks</t>
  </si>
  <si>
    <t>A</t>
  </si>
  <si>
    <t>B</t>
  </si>
  <si>
    <t>C</t>
  </si>
  <si>
    <t>D</t>
  </si>
  <si>
    <t>E</t>
  </si>
  <si>
    <t>G</t>
  </si>
  <si>
    <t>F</t>
  </si>
  <si>
    <t>H</t>
  </si>
  <si>
    <t>I</t>
  </si>
  <si>
    <t>J</t>
  </si>
  <si>
    <t>Total</t>
  </si>
  <si>
    <t>Average</t>
  </si>
  <si>
    <t>Composite</t>
  </si>
  <si>
    <t>Uniform</t>
  </si>
  <si>
    <t>GK</t>
  </si>
  <si>
    <t>Drill</t>
  </si>
  <si>
    <t>Day 1</t>
  </si>
  <si>
    <t>Day 2</t>
  </si>
  <si>
    <t>Day 3</t>
  </si>
  <si>
    <t>Day 5</t>
  </si>
  <si>
    <t>Day 6</t>
  </si>
  <si>
    <t>Project</t>
  </si>
  <si>
    <t>Common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</si>
  <si>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</si>
  <si>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</si>
  <si>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</si>
  <si>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</si>
  <si>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</si>
  <si>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</si>
  <si>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</si>
  <si>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</si>
  <si>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</si>
  <si>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Score</t>
  </si>
  <si>
    <t>Outline</t>
  </si>
  <si>
    <t>Teamwork</t>
  </si>
  <si>
    <t>Visuals</t>
  </si>
  <si>
    <t>Professionalism</t>
  </si>
  <si>
    <t>Interesting</t>
  </si>
  <si>
    <t>Prepared</t>
  </si>
  <si>
    <t>Organized</t>
  </si>
  <si>
    <t>Presentation</t>
  </si>
  <si>
    <t>Educational Value</t>
  </si>
  <si>
    <t>Time</t>
  </si>
  <si>
    <t>**</t>
  </si>
  <si>
    <t>** 3 Evaluators</t>
  </si>
  <si>
    <t>India</t>
  </si>
  <si>
    <t>Golf</t>
  </si>
  <si>
    <t>Echo</t>
  </si>
  <si>
    <t>Alpha</t>
  </si>
  <si>
    <t>Delta</t>
  </si>
  <si>
    <t>Charlie</t>
  </si>
  <si>
    <t>Bravo</t>
  </si>
  <si>
    <t>Hotel</t>
  </si>
  <si>
    <t>Foxtrot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</si>
</sst>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35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textRotation="90" wrapText="1"/>
    </xf>
    <xf numFmtId="0" fontId="1" fillId="0" borderId="41" xfId="0" applyFont="1" applyBorder="1" applyAlignment="1">
      <alignment textRotation="90" wrapText="1"/>
    </xf>
    <xf numFmtId="0" fontId="1" fillId="0" borderId="42" xfId="0" applyFont="1" applyBorder="1" applyAlignment="1">
      <alignment textRotation="90" wrapText="1"/>
    </xf>
    <xf numFmtId="0" fontId="1" fillId="0" borderId="4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0" fontId="1" fillId="2" borderId="3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3" xfId="0" applyBorder="1" applyAlignment="1">
      <alignment/>
    </xf>
    <xf numFmtId="2" fontId="0" fillId="2" borderId="20" xfId="0" applyNumberForma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3.00390625" style="0" bestFit="1" customWidth="1"/>
    <col min="2" max="20" width="3.7109375" style="0" customWidth="1"/>
    <col min="21" max="21" width="9.7109375" style="0" bestFit="1" customWidth="1"/>
    <col min="22" max="22" width="10.421875" style="0" bestFit="1" customWidth="1"/>
    <col min="23" max="23" width="6.140625" style="0" bestFit="1" customWidth="1"/>
    <col min="24" max="24" width="12.28125" style="0" bestFit="1" customWidth="1"/>
    <col min="25" max="25" width="2.421875" style="0" bestFit="1" customWidth="1"/>
  </cols>
  <sheetData>
    <row r="1" spans="1:24" ht="15.75" thickBot="1">
      <c r="A1" s="19"/>
      <c r="B1" s="21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45">
        <v>19</v>
      </c>
      <c r="U1" s="19" t="s">
        <v>12</v>
      </c>
      <c r="V1" s="19" t="s">
        <v>23</v>
      </c>
      <c r="W1" s="18" t="s">
        <v>11</v>
      </c>
      <c r="X1" s="19" t="s">
        <v>13</v>
      </c>
    </row>
    <row r="2" spans="1:25" ht="15.75" thickBot="1">
      <c r="A2" s="9" t="s">
        <v>1</v>
      </c>
      <c r="B2" s="22">
        <v>24</v>
      </c>
      <c r="C2" s="2">
        <v>30</v>
      </c>
      <c r="D2" s="2">
        <v>26</v>
      </c>
      <c r="E2" s="2">
        <v>29</v>
      </c>
      <c r="F2" s="2">
        <v>24</v>
      </c>
      <c r="G2" s="2">
        <v>27</v>
      </c>
      <c r="H2" s="2">
        <v>26</v>
      </c>
      <c r="I2" s="2">
        <v>27</v>
      </c>
      <c r="J2" s="2">
        <v>27</v>
      </c>
      <c r="K2" s="2">
        <v>26</v>
      </c>
      <c r="L2" s="2">
        <v>24</v>
      </c>
      <c r="M2" s="2">
        <v>24</v>
      </c>
      <c r="N2" s="2">
        <v>29</v>
      </c>
      <c r="O2" s="2">
        <v>27</v>
      </c>
      <c r="P2" s="2">
        <v>24</v>
      </c>
      <c r="Q2" s="2">
        <v>28</v>
      </c>
      <c r="R2" s="2">
        <v>30</v>
      </c>
      <c r="S2" s="20"/>
      <c r="T2" s="46"/>
      <c r="U2" s="4">
        <f>SUM(B2:T2)/17</f>
        <v>26.58823529411765</v>
      </c>
      <c r="V2" s="42">
        <v>14</v>
      </c>
      <c r="W2" s="3">
        <f>U2+V2</f>
        <v>40.58823529411765</v>
      </c>
      <c r="X2" s="4">
        <f>W2/45*100</f>
        <v>90.19607843137256</v>
      </c>
      <c r="Y2" s="36" t="s">
        <v>1</v>
      </c>
    </row>
    <row r="3" spans="1:25" ht="15.75" thickBot="1">
      <c r="A3" s="10" t="s">
        <v>2</v>
      </c>
      <c r="B3" s="23">
        <v>22</v>
      </c>
      <c r="C3" s="7">
        <v>24</v>
      </c>
      <c r="D3" s="7">
        <v>24</v>
      </c>
      <c r="E3" s="7">
        <v>31</v>
      </c>
      <c r="F3" s="7">
        <v>23</v>
      </c>
      <c r="G3" s="7">
        <v>30</v>
      </c>
      <c r="H3" s="7">
        <v>21</v>
      </c>
      <c r="I3" s="7">
        <v>27</v>
      </c>
      <c r="J3" s="7">
        <v>27</v>
      </c>
      <c r="K3" s="7">
        <v>28</v>
      </c>
      <c r="L3" s="7">
        <v>31</v>
      </c>
      <c r="M3" s="7">
        <v>31</v>
      </c>
      <c r="N3" s="7">
        <v>28</v>
      </c>
      <c r="O3" s="7">
        <v>30</v>
      </c>
      <c r="P3" s="7">
        <v>24</v>
      </c>
      <c r="Q3" s="7">
        <v>32</v>
      </c>
      <c r="R3" s="7">
        <v>32</v>
      </c>
      <c r="S3" s="7">
        <v>27</v>
      </c>
      <c r="T3" s="35">
        <v>31</v>
      </c>
      <c r="U3" s="4">
        <f>SUM(B3:T3)/19</f>
        <v>27.526315789473685</v>
      </c>
      <c r="V3" s="43">
        <v>14</v>
      </c>
      <c r="W3" s="5">
        <f aca="true" t="shared" si="0" ref="W3:W11">U3+V3</f>
        <v>41.526315789473685</v>
      </c>
      <c r="X3" s="14">
        <f aca="true" t="shared" si="1" ref="X3:X11">W3/45*100</f>
        <v>92.28070175438596</v>
      </c>
      <c r="Y3" s="37" t="s">
        <v>2</v>
      </c>
    </row>
    <row r="4" spans="1:25" ht="15.75" thickBot="1">
      <c r="A4" s="10" t="s">
        <v>3</v>
      </c>
      <c r="B4" s="23">
        <v>30</v>
      </c>
      <c r="C4" s="7">
        <v>25</v>
      </c>
      <c r="D4" s="7">
        <v>29</v>
      </c>
      <c r="E4" s="7">
        <v>31</v>
      </c>
      <c r="F4" s="7">
        <v>28</v>
      </c>
      <c r="G4" s="7">
        <v>32</v>
      </c>
      <c r="H4" s="7">
        <v>29</v>
      </c>
      <c r="I4" s="7">
        <v>32</v>
      </c>
      <c r="J4" s="7">
        <v>27</v>
      </c>
      <c r="K4" s="7">
        <v>30</v>
      </c>
      <c r="L4" s="7">
        <v>29</v>
      </c>
      <c r="M4" s="7">
        <v>31</v>
      </c>
      <c r="N4" s="7">
        <v>31</v>
      </c>
      <c r="O4" s="7">
        <v>30</v>
      </c>
      <c r="P4" s="7">
        <v>28</v>
      </c>
      <c r="Q4" s="7">
        <v>28</v>
      </c>
      <c r="R4" s="7">
        <v>31</v>
      </c>
      <c r="S4" s="7">
        <v>28</v>
      </c>
      <c r="T4" s="47"/>
      <c r="U4" s="4">
        <f>SUM(B4:T4)/18</f>
        <v>29.38888888888889</v>
      </c>
      <c r="V4" s="43">
        <v>7</v>
      </c>
      <c r="W4" s="5">
        <f t="shared" si="0"/>
        <v>36.388888888888886</v>
      </c>
      <c r="X4" s="14">
        <f t="shared" si="1"/>
        <v>80.86419753086419</v>
      </c>
      <c r="Y4" s="37" t="s">
        <v>3</v>
      </c>
    </row>
    <row r="5" spans="1:25" ht="15.75" thickBot="1">
      <c r="A5" s="10" t="s">
        <v>4</v>
      </c>
      <c r="B5" s="23">
        <v>25</v>
      </c>
      <c r="C5" s="7">
        <v>26</v>
      </c>
      <c r="D5" s="7">
        <v>25</v>
      </c>
      <c r="E5" s="7">
        <v>28</v>
      </c>
      <c r="F5" s="7">
        <v>27</v>
      </c>
      <c r="G5" s="7">
        <v>25</v>
      </c>
      <c r="H5" s="7">
        <v>27</v>
      </c>
      <c r="I5" s="7">
        <v>22</v>
      </c>
      <c r="J5" s="7">
        <v>30</v>
      </c>
      <c r="K5" s="7">
        <v>30</v>
      </c>
      <c r="L5" s="7">
        <v>26</v>
      </c>
      <c r="M5" s="7">
        <v>29</v>
      </c>
      <c r="N5" s="7">
        <v>22</v>
      </c>
      <c r="O5" s="7">
        <v>27</v>
      </c>
      <c r="P5" s="7">
        <v>27</v>
      </c>
      <c r="Q5" s="7">
        <v>25</v>
      </c>
      <c r="R5" s="7">
        <v>28</v>
      </c>
      <c r="S5" s="7">
        <v>27</v>
      </c>
      <c r="T5" s="47"/>
      <c r="U5" s="4">
        <f>SUM(B5:T5)/18</f>
        <v>26.444444444444443</v>
      </c>
      <c r="V5" s="43">
        <v>7</v>
      </c>
      <c r="W5" s="5">
        <f t="shared" si="0"/>
        <v>33.44444444444444</v>
      </c>
      <c r="X5" s="14">
        <f t="shared" si="1"/>
        <v>74.32098765432099</v>
      </c>
      <c r="Y5" s="37" t="s">
        <v>4</v>
      </c>
    </row>
    <row r="6" spans="1:25" ht="15.75" thickBot="1">
      <c r="A6" s="10" t="s">
        <v>5</v>
      </c>
      <c r="B6" s="23">
        <v>27</v>
      </c>
      <c r="C6" s="7">
        <v>27</v>
      </c>
      <c r="D6" s="7">
        <v>27</v>
      </c>
      <c r="E6" s="7">
        <v>7</v>
      </c>
      <c r="F6" s="7">
        <v>17</v>
      </c>
      <c r="G6" s="7">
        <v>19</v>
      </c>
      <c r="H6" s="7">
        <v>22</v>
      </c>
      <c r="I6" s="7">
        <v>29</v>
      </c>
      <c r="J6" s="7">
        <v>28</v>
      </c>
      <c r="K6" s="7">
        <v>27</v>
      </c>
      <c r="L6" s="7">
        <v>15</v>
      </c>
      <c r="M6" s="7">
        <v>24</v>
      </c>
      <c r="N6" s="7">
        <v>29</v>
      </c>
      <c r="O6" s="7">
        <v>8</v>
      </c>
      <c r="P6" s="7">
        <v>23</v>
      </c>
      <c r="Q6" s="7">
        <v>30</v>
      </c>
      <c r="R6" s="84">
        <v>14</v>
      </c>
      <c r="S6" s="84">
        <v>21</v>
      </c>
      <c r="T6" s="47"/>
      <c r="U6" s="4">
        <f>SUM(B6:T6)/18</f>
        <v>21.88888888888889</v>
      </c>
      <c r="V6" s="43">
        <v>12</v>
      </c>
      <c r="W6" s="5">
        <f t="shared" si="0"/>
        <v>33.888888888888886</v>
      </c>
      <c r="X6" s="14">
        <f t="shared" si="1"/>
        <v>75.30864197530863</v>
      </c>
      <c r="Y6" s="37" t="s">
        <v>5</v>
      </c>
    </row>
    <row r="7" spans="1:25" ht="15.75" thickBot="1">
      <c r="A7" s="10" t="s">
        <v>7</v>
      </c>
      <c r="B7" s="23">
        <v>25</v>
      </c>
      <c r="C7" s="7">
        <v>24</v>
      </c>
      <c r="D7" s="7">
        <v>18</v>
      </c>
      <c r="E7" s="7">
        <v>19</v>
      </c>
      <c r="F7" s="7">
        <v>19</v>
      </c>
      <c r="G7" s="7">
        <v>7</v>
      </c>
      <c r="H7" s="7">
        <v>26</v>
      </c>
      <c r="I7" s="7">
        <v>25</v>
      </c>
      <c r="J7" s="7">
        <v>17</v>
      </c>
      <c r="K7" s="7">
        <v>27</v>
      </c>
      <c r="L7" s="7">
        <v>24</v>
      </c>
      <c r="M7" s="7">
        <v>22</v>
      </c>
      <c r="N7" s="7">
        <v>27</v>
      </c>
      <c r="O7" s="7">
        <v>20</v>
      </c>
      <c r="P7" s="7">
        <v>25</v>
      </c>
      <c r="Q7" s="7">
        <v>25</v>
      </c>
      <c r="R7" s="7">
        <v>23</v>
      </c>
      <c r="S7" s="7">
        <v>18</v>
      </c>
      <c r="T7" s="35">
        <v>30</v>
      </c>
      <c r="U7" s="4">
        <f>SUM(B7:T7)/19</f>
        <v>22.157894736842106</v>
      </c>
      <c r="V7" s="43">
        <v>13</v>
      </c>
      <c r="W7" s="5">
        <f t="shared" si="0"/>
        <v>35.15789473684211</v>
      </c>
      <c r="X7" s="14">
        <f t="shared" si="1"/>
        <v>78.12865497076025</v>
      </c>
      <c r="Y7" s="37" t="s">
        <v>7</v>
      </c>
    </row>
    <row r="8" spans="1:25" ht="15.75" thickBot="1">
      <c r="A8" s="10" t="s">
        <v>6</v>
      </c>
      <c r="B8" s="23">
        <v>23</v>
      </c>
      <c r="C8" s="7">
        <v>21</v>
      </c>
      <c r="D8" s="7">
        <v>27</v>
      </c>
      <c r="E8" s="7">
        <v>23</v>
      </c>
      <c r="F8" s="7">
        <v>17</v>
      </c>
      <c r="G8" s="7">
        <v>16</v>
      </c>
      <c r="H8" s="7">
        <v>22</v>
      </c>
      <c r="I8" s="7">
        <v>22</v>
      </c>
      <c r="J8" s="7">
        <v>26</v>
      </c>
      <c r="K8" s="7">
        <v>23</v>
      </c>
      <c r="L8" s="7">
        <v>27</v>
      </c>
      <c r="M8" s="7">
        <v>24</v>
      </c>
      <c r="N8" s="7">
        <v>29</v>
      </c>
      <c r="O8" s="7">
        <v>24</v>
      </c>
      <c r="P8" s="7">
        <v>29</v>
      </c>
      <c r="Q8" s="7">
        <v>29</v>
      </c>
      <c r="R8" s="12"/>
      <c r="S8" s="12"/>
      <c r="T8" s="47"/>
      <c r="U8" s="4">
        <f>SUM(B8:T8)/16</f>
        <v>23.875</v>
      </c>
      <c r="V8" s="43">
        <v>15</v>
      </c>
      <c r="W8" s="5">
        <f t="shared" si="0"/>
        <v>38.875</v>
      </c>
      <c r="X8" s="14">
        <f t="shared" si="1"/>
        <v>86.38888888888889</v>
      </c>
      <c r="Y8" s="37" t="s">
        <v>6</v>
      </c>
    </row>
    <row r="9" spans="1:25" ht="15.75" thickBot="1">
      <c r="A9" s="10" t="s">
        <v>8</v>
      </c>
      <c r="B9" s="23">
        <v>26</v>
      </c>
      <c r="C9" s="7">
        <v>29</v>
      </c>
      <c r="D9" s="7">
        <v>27</v>
      </c>
      <c r="E9" s="7">
        <v>29</v>
      </c>
      <c r="F9" s="7">
        <v>20</v>
      </c>
      <c r="G9" s="7">
        <v>15</v>
      </c>
      <c r="H9" s="7">
        <v>13</v>
      </c>
      <c r="I9" s="7">
        <v>23</v>
      </c>
      <c r="J9" s="7">
        <v>24</v>
      </c>
      <c r="K9" s="7">
        <v>19</v>
      </c>
      <c r="L9" s="7">
        <v>24</v>
      </c>
      <c r="M9" s="7">
        <v>22</v>
      </c>
      <c r="N9" s="7">
        <v>22</v>
      </c>
      <c r="O9" s="7">
        <v>26</v>
      </c>
      <c r="P9" s="7">
        <v>20</v>
      </c>
      <c r="Q9" s="7">
        <v>24</v>
      </c>
      <c r="R9" s="12"/>
      <c r="S9" s="12"/>
      <c r="T9" s="47"/>
      <c r="U9" s="4">
        <f>SUM(B9:T9)/16</f>
        <v>22.6875</v>
      </c>
      <c r="V9" s="43">
        <v>11</v>
      </c>
      <c r="W9" s="5">
        <f t="shared" si="0"/>
        <v>33.6875</v>
      </c>
      <c r="X9" s="14">
        <f t="shared" si="1"/>
        <v>74.86111111111111</v>
      </c>
      <c r="Y9" s="37" t="s">
        <v>8</v>
      </c>
    </row>
    <row r="10" spans="1:25" ht="15.75" thickBot="1">
      <c r="A10" s="10" t="s">
        <v>9</v>
      </c>
      <c r="B10" s="23">
        <v>29</v>
      </c>
      <c r="C10" s="7">
        <v>31</v>
      </c>
      <c r="D10" s="7">
        <v>28</v>
      </c>
      <c r="E10" s="7">
        <v>31</v>
      </c>
      <c r="F10" s="7">
        <v>30</v>
      </c>
      <c r="G10" s="7">
        <v>33</v>
      </c>
      <c r="H10" s="7">
        <v>30</v>
      </c>
      <c r="I10" s="7">
        <v>27</v>
      </c>
      <c r="J10" s="7">
        <v>30</v>
      </c>
      <c r="K10" s="7">
        <v>28</v>
      </c>
      <c r="L10" s="7">
        <v>30</v>
      </c>
      <c r="M10" s="7">
        <v>20</v>
      </c>
      <c r="N10" s="7">
        <v>29</v>
      </c>
      <c r="O10" s="7">
        <v>30</v>
      </c>
      <c r="P10" s="7">
        <v>29</v>
      </c>
      <c r="Q10" s="7">
        <v>26</v>
      </c>
      <c r="R10" s="7">
        <v>26</v>
      </c>
      <c r="S10" s="7">
        <v>31</v>
      </c>
      <c r="T10" s="47"/>
      <c r="U10" s="4">
        <f>SUM(B10:T10)/18</f>
        <v>28.77777777777778</v>
      </c>
      <c r="V10" s="43">
        <v>15</v>
      </c>
      <c r="W10" s="5">
        <f t="shared" si="0"/>
        <v>43.77777777777778</v>
      </c>
      <c r="X10" s="14">
        <f t="shared" si="1"/>
        <v>97.28395061728395</v>
      </c>
      <c r="Y10" s="37" t="s">
        <v>9</v>
      </c>
    </row>
    <row r="11" spans="1:25" ht="15.75" thickBot="1">
      <c r="A11" s="11" t="s">
        <v>10</v>
      </c>
      <c r="B11" s="2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3"/>
      <c r="S11" s="13"/>
      <c r="T11" s="48"/>
      <c r="U11" s="4">
        <f>SUM(B11:T11)/15</f>
        <v>0</v>
      </c>
      <c r="V11" s="44"/>
      <c r="W11" s="6">
        <f t="shared" si="0"/>
        <v>0</v>
      </c>
      <c r="X11" s="15">
        <f t="shared" si="1"/>
        <v>0</v>
      </c>
      <c r="Y11" s="38" t="s">
        <v>10</v>
      </c>
    </row>
    <row r="12" spans="21:24" ht="12.75">
      <c r="U12">
        <v>31</v>
      </c>
      <c r="V12">
        <v>14</v>
      </c>
      <c r="W12">
        <v>45</v>
      </c>
      <c r="X12">
        <v>100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M16" sqref="M16"/>
    </sheetView>
  </sheetViews>
  <sheetFormatPr defaultColWidth="9.140625" defaultRowHeight="12.75"/>
  <cols>
    <col min="1" max="1" width="3.00390625" style="0" bestFit="1" customWidth="1"/>
    <col min="2" max="20" width="3.7109375" style="0" customWidth="1"/>
    <col min="21" max="21" width="6.140625" style="0" bestFit="1" customWidth="1"/>
    <col min="22" max="22" width="9.7109375" style="0" bestFit="1" customWidth="1"/>
    <col min="23" max="23" width="12.28125" style="0" bestFit="1" customWidth="1"/>
    <col min="24" max="24" width="2.421875" style="0" bestFit="1" customWidth="1"/>
  </cols>
  <sheetData>
    <row r="1" spans="1:23" ht="15.75" thickBot="1">
      <c r="A1" s="19"/>
      <c r="B1" s="21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8" t="s">
        <v>11</v>
      </c>
      <c r="V1" s="19" t="s">
        <v>12</v>
      </c>
      <c r="W1" s="30" t="s">
        <v>13</v>
      </c>
    </row>
    <row r="2" spans="1:24" ht="15">
      <c r="A2" s="9" t="s">
        <v>1</v>
      </c>
      <c r="B2" s="22">
        <v>25</v>
      </c>
      <c r="C2" s="2">
        <v>20</v>
      </c>
      <c r="D2" s="2">
        <v>18</v>
      </c>
      <c r="E2" s="2">
        <v>19</v>
      </c>
      <c r="F2" s="2">
        <v>28</v>
      </c>
      <c r="G2" s="2">
        <v>21</v>
      </c>
      <c r="H2" s="2">
        <v>24</v>
      </c>
      <c r="I2" s="2">
        <v>28</v>
      </c>
      <c r="J2" s="2">
        <v>25</v>
      </c>
      <c r="K2" s="2">
        <v>24</v>
      </c>
      <c r="L2" s="2">
        <v>28</v>
      </c>
      <c r="M2" s="2">
        <v>22</v>
      </c>
      <c r="N2" s="2">
        <v>27</v>
      </c>
      <c r="O2" s="2">
        <v>26</v>
      </c>
      <c r="P2" s="2">
        <v>26</v>
      </c>
      <c r="Q2" s="2">
        <v>21</v>
      </c>
      <c r="R2" s="2">
        <v>29</v>
      </c>
      <c r="S2" s="56">
        <v>28</v>
      </c>
      <c r="T2" s="20"/>
      <c r="U2" s="3">
        <f aca="true" t="shared" si="0" ref="U2:U11">SUM(B2:T2)</f>
        <v>439</v>
      </c>
      <c r="V2" s="4">
        <f>U2/18</f>
        <v>24.38888888888889</v>
      </c>
      <c r="W2" s="4">
        <f>V2/30*100</f>
        <v>81.2962962962963</v>
      </c>
      <c r="X2" s="9" t="s">
        <v>1</v>
      </c>
    </row>
    <row r="3" spans="1:24" ht="15">
      <c r="A3" s="10" t="s">
        <v>2</v>
      </c>
      <c r="B3" s="23">
        <v>23</v>
      </c>
      <c r="C3" s="7">
        <v>28</v>
      </c>
      <c r="D3" s="7">
        <v>24</v>
      </c>
      <c r="E3" s="7">
        <v>27</v>
      </c>
      <c r="F3" s="7">
        <v>23</v>
      </c>
      <c r="G3" s="7">
        <v>22</v>
      </c>
      <c r="H3" s="7">
        <v>19</v>
      </c>
      <c r="I3" s="7">
        <v>24</v>
      </c>
      <c r="J3" s="7">
        <v>26</v>
      </c>
      <c r="K3" s="7">
        <v>26</v>
      </c>
      <c r="L3" s="7">
        <v>25</v>
      </c>
      <c r="M3" s="7">
        <v>26</v>
      </c>
      <c r="N3" s="7">
        <v>26</v>
      </c>
      <c r="O3" s="7">
        <v>26</v>
      </c>
      <c r="P3" s="7">
        <v>26</v>
      </c>
      <c r="Q3" s="7">
        <v>27</v>
      </c>
      <c r="R3" s="7">
        <v>18</v>
      </c>
      <c r="S3" s="7">
        <v>22</v>
      </c>
      <c r="T3" s="7">
        <v>23</v>
      </c>
      <c r="U3" s="5">
        <f t="shared" si="0"/>
        <v>461</v>
      </c>
      <c r="V3" s="14">
        <f>U3/19</f>
        <v>24.263157894736842</v>
      </c>
      <c r="W3" s="31">
        <f aca="true" t="shared" si="1" ref="W3:W11">V3/30*100</f>
        <v>80.87719298245614</v>
      </c>
      <c r="X3" s="10" t="s">
        <v>2</v>
      </c>
    </row>
    <row r="4" spans="1:24" ht="15">
      <c r="A4" s="10" t="s">
        <v>3</v>
      </c>
      <c r="B4" s="23">
        <v>25</v>
      </c>
      <c r="C4" s="7">
        <v>23</v>
      </c>
      <c r="D4" s="7">
        <v>24</v>
      </c>
      <c r="E4" s="7">
        <v>27</v>
      </c>
      <c r="F4" s="7">
        <v>23</v>
      </c>
      <c r="G4" s="7">
        <v>27</v>
      </c>
      <c r="H4" s="7">
        <v>26</v>
      </c>
      <c r="I4" s="7">
        <v>25</v>
      </c>
      <c r="J4" s="7">
        <v>24</v>
      </c>
      <c r="K4" s="7">
        <v>27</v>
      </c>
      <c r="L4" s="7">
        <v>23</v>
      </c>
      <c r="M4" s="7">
        <v>26</v>
      </c>
      <c r="N4" s="7">
        <v>26</v>
      </c>
      <c r="O4" s="7">
        <v>27</v>
      </c>
      <c r="P4" s="7">
        <v>28</v>
      </c>
      <c r="Q4" s="7">
        <v>22</v>
      </c>
      <c r="R4" s="7">
        <v>20</v>
      </c>
      <c r="S4" s="7">
        <v>25</v>
      </c>
      <c r="T4" s="12"/>
      <c r="U4" s="5">
        <f t="shared" si="0"/>
        <v>448</v>
      </c>
      <c r="V4" s="14">
        <f>U4/18</f>
        <v>24.88888888888889</v>
      </c>
      <c r="W4" s="31">
        <f t="shared" si="1"/>
        <v>82.96296296296296</v>
      </c>
      <c r="X4" s="10" t="s">
        <v>3</v>
      </c>
    </row>
    <row r="5" spans="1:24" ht="15">
      <c r="A5" s="10" t="s">
        <v>4</v>
      </c>
      <c r="B5" s="57">
        <v>24</v>
      </c>
      <c r="C5" s="7">
        <v>24</v>
      </c>
      <c r="D5" s="7">
        <v>24</v>
      </c>
      <c r="E5" s="7">
        <v>26</v>
      </c>
      <c r="F5" s="7">
        <v>26</v>
      </c>
      <c r="G5" s="7">
        <v>21</v>
      </c>
      <c r="H5" s="7">
        <v>24</v>
      </c>
      <c r="I5" s="7">
        <v>22</v>
      </c>
      <c r="J5" s="7">
        <v>32</v>
      </c>
      <c r="K5" s="7">
        <v>25</v>
      </c>
      <c r="L5" s="7">
        <v>23</v>
      </c>
      <c r="M5" s="7">
        <v>23</v>
      </c>
      <c r="N5" s="7">
        <v>25</v>
      </c>
      <c r="O5" s="7">
        <v>26</v>
      </c>
      <c r="P5" s="7">
        <v>23</v>
      </c>
      <c r="Q5" s="7">
        <v>28</v>
      </c>
      <c r="R5" s="7">
        <v>26</v>
      </c>
      <c r="S5" s="7">
        <v>26</v>
      </c>
      <c r="T5" s="12"/>
      <c r="U5" s="5">
        <f t="shared" si="0"/>
        <v>448</v>
      </c>
      <c r="V5" s="14">
        <f>U5/18</f>
        <v>24.88888888888889</v>
      </c>
      <c r="W5" s="31">
        <f t="shared" si="1"/>
        <v>82.96296296296296</v>
      </c>
      <c r="X5" s="10" t="s">
        <v>4</v>
      </c>
    </row>
    <row r="6" spans="1:24" ht="15">
      <c r="A6" s="10" t="s">
        <v>5</v>
      </c>
      <c r="B6" s="23">
        <v>28</v>
      </c>
      <c r="C6" s="7">
        <v>28</v>
      </c>
      <c r="D6" s="7">
        <v>25</v>
      </c>
      <c r="E6" s="7">
        <v>21</v>
      </c>
      <c r="F6" s="7">
        <v>20</v>
      </c>
      <c r="G6" s="7">
        <v>20</v>
      </c>
      <c r="H6" s="7">
        <v>29</v>
      </c>
      <c r="I6" s="7">
        <v>23</v>
      </c>
      <c r="J6" s="7">
        <v>22</v>
      </c>
      <c r="K6" s="7">
        <v>21</v>
      </c>
      <c r="L6" s="7">
        <v>21</v>
      </c>
      <c r="M6" s="7">
        <v>19</v>
      </c>
      <c r="N6" s="7">
        <v>22</v>
      </c>
      <c r="O6" s="7">
        <v>26</v>
      </c>
      <c r="P6" s="7">
        <v>20</v>
      </c>
      <c r="Q6" s="7">
        <v>20</v>
      </c>
      <c r="R6" s="12"/>
      <c r="S6" s="12"/>
      <c r="T6" s="12"/>
      <c r="U6" s="5">
        <f t="shared" si="0"/>
        <v>365</v>
      </c>
      <c r="V6" s="14">
        <f>U6/16</f>
        <v>22.8125</v>
      </c>
      <c r="W6" s="31">
        <f t="shared" si="1"/>
        <v>76.04166666666666</v>
      </c>
      <c r="X6" s="10" t="s">
        <v>5</v>
      </c>
    </row>
    <row r="7" spans="1:24" ht="15">
      <c r="A7" s="10" t="s">
        <v>7</v>
      </c>
      <c r="B7" s="23">
        <v>25</v>
      </c>
      <c r="C7" s="7">
        <v>23</v>
      </c>
      <c r="D7" s="7">
        <v>24</v>
      </c>
      <c r="E7" s="7">
        <v>26</v>
      </c>
      <c r="F7" s="7">
        <v>19</v>
      </c>
      <c r="G7" s="7">
        <v>20</v>
      </c>
      <c r="H7" s="7">
        <v>29</v>
      </c>
      <c r="I7" s="7">
        <v>26</v>
      </c>
      <c r="J7" s="7">
        <v>29</v>
      </c>
      <c r="K7" s="7">
        <v>24</v>
      </c>
      <c r="L7" s="7">
        <v>24</v>
      </c>
      <c r="M7" s="7">
        <v>22</v>
      </c>
      <c r="N7" s="7">
        <v>24</v>
      </c>
      <c r="O7" s="7">
        <v>22</v>
      </c>
      <c r="P7" s="7">
        <v>22</v>
      </c>
      <c r="Q7" s="7">
        <v>27</v>
      </c>
      <c r="R7" s="7">
        <v>26</v>
      </c>
      <c r="S7" s="7">
        <v>24</v>
      </c>
      <c r="T7" s="7">
        <v>26</v>
      </c>
      <c r="U7" s="5">
        <f t="shared" si="0"/>
        <v>462</v>
      </c>
      <c r="V7" s="14">
        <f>U7/19</f>
        <v>24.31578947368421</v>
      </c>
      <c r="W7" s="31">
        <f t="shared" si="1"/>
        <v>81.05263157894737</v>
      </c>
      <c r="X7" s="10" t="s">
        <v>7</v>
      </c>
    </row>
    <row r="8" spans="1:24" ht="15">
      <c r="A8" s="10" t="s">
        <v>6</v>
      </c>
      <c r="B8" s="85">
        <v>17</v>
      </c>
      <c r="C8" s="86">
        <v>23</v>
      </c>
      <c r="D8" s="85">
        <v>20</v>
      </c>
      <c r="E8" s="86">
        <v>20</v>
      </c>
      <c r="F8" s="85">
        <v>25</v>
      </c>
      <c r="G8" s="86">
        <v>22</v>
      </c>
      <c r="H8" s="85">
        <v>24</v>
      </c>
      <c r="I8" s="86">
        <v>21</v>
      </c>
      <c r="J8" s="85">
        <v>27</v>
      </c>
      <c r="K8" s="7">
        <v>27</v>
      </c>
      <c r="L8" s="7">
        <v>24</v>
      </c>
      <c r="M8" s="7">
        <v>28</v>
      </c>
      <c r="N8" s="7">
        <v>31</v>
      </c>
      <c r="O8" s="7">
        <v>25</v>
      </c>
      <c r="P8" s="7">
        <v>25</v>
      </c>
      <c r="Q8" s="7">
        <v>29</v>
      </c>
      <c r="R8" s="12"/>
      <c r="S8" s="12"/>
      <c r="T8" s="12"/>
      <c r="U8" s="5">
        <f t="shared" si="0"/>
        <v>388</v>
      </c>
      <c r="V8" s="14">
        <f>U8/16</f>
        <v>24.25</v>
      </c>
      <c r="W8" s="31">
        <f t="shared" si="1"/>
        <v>80.83333333333333</v>
      </c>
      <c r="X8" s="10" t="s">
        <v>6</v>
      </c>
    </row>
    <row r="9" spans="1:24" ht="15">
      <c r="A9" s="10" t="s">
        <v>8</v>
      </c>
      <c r="B9" s="23">
        <v>22</v>
      </c>
      <c r="C9" s="7">
        <v>23</v>
      </c>
      <c r="D9" s="7">
        <v>21</v>
      </c>
      <c r="E9" s="7">
        <v>23</v>
      </c>
      <c r="F9" s="7">
        <v>27</v>
      </c>
      <c r="G9" s="7">
        <v>9</v>
      </c>
      <c r="H9" s="7">
        <v>16</v>
      </c>
      <c r="I9" s="7">
        <v>22</v>
      </c>
      <c r="J9" s="7">
        <v>19</v>
      </c>
      <c r="K9" s="7">
        <v>23</v>
      </c>
      <c r="L9" s="7">
        <v>20</v>
      </c>
      <c r="M9" s="7">
        <v>18</v>
      </c>
      <c r="N9" s="7">
        <v>21</v>
      </c>
      <c r="O9" s="7">
        <v>21</v>
      </c>
      <c r="P9" s="7">
        <v>27</v>
      </c>
      <c r="Q9" s="7">
        <v>25</v>
      </c>
      <c r="R9" s="12"/>
      <c r="S9" s="12"/>
      <c r="T9" s="12"/>
      <c r="U9" s="5">
        <f>SUM(B9:T9)</f>
        <v>337</v>
      </c>
      <c r="V9" s="14">
        <f>U9/16</f>
        <v>21.0625</v>
      </c>
      <c r="W9" s="31">
        <f t="shared" si="1"/>
        <v>70.20833333333333</v>
      </c>
      <c r="X9" s="10" t="s">
        <v>8</v>
      </c>
    </row>
    <row r="10" spans="1:24" ht="15">
      <c r="A10" s="10" t="s">
        <v>9</v>
      </c>
      <c r="B10" s="23">
        <v>25</v>
      </c>
      <c r="C10" s="7">
        <v>25</v>
      </c>
      <c r="D10" s="7">
        <v>23</v>
      </c>
      <c r="E10" s="7">
        <v>24</v>
      </c>
      <c r="F10" s="7">
        <v>25</v>
      </c>
      <c r="G10" s="7">
        <v>21</v>
      </c>
      <c r="H10" s="7">
        <v>24</v>
      </c>
      <c r="I10" s="7">
        <v>26</v>
      </c>
      <c r="J10" s="7">
        <v>25</v>
      </c>
      <c r="K10" s="7">
        <v>22</v>
      </c>
      <c r="L10" s="7">
        <v>22</v>
      </c>
      <c r="M10" s="7">
        <v>23</v>
      </c>
      <c r="N10" s="7">
        <v>25</v>
      </c>
      <c r="O10" s="7">
        <v>27</v>
      </c>
      <c r="P10" s="7">
        <v>22</v>
      </c>
      <c r="Q10" s="7">
        <v>20</v>
      </c>
      <c r="R10" s="7">
        <v>29</v>
      </c>
      <c r="S10" s="7">
        <v>27</v>
      </c>
      <c r="T10" s="84">
        <v>24</v>
      </c>
      <c r="U10" s="5">
        <f t="shared" si="0"/>
        <v>459</v>
      </c>
      <c r="V10" s="14">
        <f>U10/19</f>
        <v>24.157894736842106</v>
      </c>
      <c r="W10" s="31">
        <f t="shared" si="1"/>
        <v>80.52631578947368</v>
      </c>
      <c r="X10" s="10" t="s">
        <v>9</v>
      </c>
    </row>
    <row r="11" spans="1:24" ht="15.75" thickBot="1">
      <c r="A11" s="11" t="s">
        <v>10</v>
      </c>
      <c r="B11" s="2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3"/>
      <c r="S11" s="13"/>
      <c r="T11" s="13"/>
      <c r="U11" s="6">
        <f t="shared" si="0"/>
        <v>0</v>
      </c>
      <c r="V11" s="15">
        <f>U11/15</f>
        <v>0</v>
      </c>
      <c r="W11" s="32">
        <f t="shared" si="1"/>
        <v>0</v>
      </c>
      <c r="X11" s="11" t="s">
        <v>10</v>
      </c>
    </row>
    <row r="12" spans="22:23" ht="12.75">
      <c r="V12">
        <v>30</v>
      </c>
      <c r="W12">
        <v>100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Q20" sqref="Q20"/>
    </sheetView>
  </sheetViews>
  <sheetFormatPr defaultColWidth="9.140625" defaultRowHeight="12.75"/>
  <cols>
    <col min="1" max="1" width="3.00390625" style="0" bestFit="1" customWidth="1"/>
    <col min="2" max="20" width="3.7109375" style="0" customWidth="1"/>
    <col min="21" max="21" width="6.140625" style="0" bestFit="1" customWidth="1"/>
    <col min="22" max="22" width="9.7109375" style="0" bestFit="1" customWidth="1"/>
    <col min="23" max="23" width="12.28125" style="0" bestFit="1" customWidth="1"/>
    <col min="24" max="24" width="2.421875" style="0" bestFit="1" customWidth="1"/>
  </cols>
  <sheetData>
    <row r="1" spans="1:23" ht="15.75" thickBot="1">
      <c r="A1" s="19"/>
      <c r="B1" s="21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8" t="s">
        <v>11</v>
      </c>
      <c r="V1" s="19" t="s">
        <v>12</v>
      </c>
      <c r="W1" s="30" t="s">
        <v>13</v>
      </c>
    </row>
    <row r="2" spans="1:24" ht="15">
      <c r="A2" s="9" t="s">
        <v>1</v>
      </c>
      <c r="B2" s="22">
        <v>25</v>
      </c>
      <c r="C2" s="2">
        <v>25</v>
      </c>
      <c r="D2" s="2">
        <v>25</v>
      </c>
      <c r="E2" s="2">
        <v>20</v>
      </c>
      <c r="F2" s="2">
        <v>15</v>
      </c>
      <c r="G2" s="2">
        <v>20</v>
      </c>
      <c r="H2" s="2">
        <v>20</v>
      </c>
      <c r="I2" s="2">
        <v>15</v>
      </c>
      <c r="J2" s="2">
        <v>0</v>
      </c>
      <c r="K2" s="2">
        <v>25</v>
      </c>
      <c r="L2" s="2">
        <v>20</v>
      </c>
      <c r="M2" s="2">
        <v>15</v>
      </c>
      <c r="N2" s="2">
        <v>15</v>
      </c>
      <c r="O2" s="2">
        <v>25</v>
      </c>
      <c r="P2" s="2">
        <v>20</v>
      </c>
      <c r="Q2" s="2">
        <v>15</v>
      </c>
      <c r="R2" s="2">
        <v>20</v>
      </c>
      <c r="S2" s="20"/>
      <c r="T2" s="20"/>
      <c r="U2" s="3">
        <f aca="true" t="shared" si="0" ref="U2:U11">SUM(B2:T2)</f>
        <v>320</v>
      </c>
      <c r="V2" s="4">
        <f>U2/17</f>
        <v>18.823529411764707</v>
      </c>
      <c r="W2" s="4">
        <f>V2/25*100</f>
        <v>75.29411764705883</v>
      </c>
      <c r="X2" s="9" t="s">
        <v>1</v>
      </c>
    </row>
    <row r="3" spans="1:24" ht="15">
      <c r="A3" s="10" t="s">
        <v>2</v>
      </c>
      <c r="B3" s="23">
        <v>25</v>
      </c>
      <c r="C3" s="7">
        <v>25</v>
      </c>
      <c r="D3" s="7">
        <v>20</v>
      </c>
      <c r="E3" s="7">
        <v>20</v>
      </c>
      <c r="F3" s="7">
        <v>25</v>
      </c>
      <c r="G3" s="7">
        <v>25</v>
      </c>
      <c r="H3" s="7">
        <v>25</v>
      </c>
      <c r="I3" s="7">
        <v>10</v>
      </c>
      <c r="J3" s="7">
        <v>20</v>
      </c>
      <c r="K3" s="7">
        <v>20</v>
      </c>
      <c r="L3" s="7">
        <v>25</v>
      </c>
      <c r="M3" s="7">
        <v>25</v>
      </c>
      <c r="N3" s="7">
        <v>20</v>
      </c>
      <c r="O3" s="7">
        <v>20</v>
      </c>
      <c r="P3" s="7">
        <v>20</v>
      </c>
      <c r="Q3" s="7">
        <v>20</v>
      </c>
      <c r="R3" s="7">
        <v>20</v>
      </c>
      <c r="S3" s="7">
        <v>25</v>
      </c>
      <c r="T3" s="7">
        <v>25</v>
      </c>
      <c r="U3" s="5">
        <f t="shared" si="0"/>
        <v>415</v>
      </c>
      <c r="V3" s="14">
        <f>U3/19</f>
        <v>21.842105263157894</v>
      </c>
      <c r="W3" s="31">
        <f aca="true" t="shared" si="1" ref="W3:W11">V3/25*100</f>
        <v>87.36842105263158</v>
      </c>
      <c r="X3" s="10" t="s">
        <v>2</v>
      </c>
    </row>
    <row r="4" spans="1:24" ht="15">
      <c r="A4" s="10" t="s">
        <v>3</v>
      </c>
      <c r="B4" s="23">
        <v>15</v>
      </c>
      <c r="C4" s="7">
        <v>15</v>
      </c>
      <c r="D4" s="7">
        <v>0</v>
      </c>
      <c r="E4" s="7">
        <v>20</v>
      </c>
      <c r="F4" s="7">
        <v>20</v>
      </c>
      <c r="G4" s="7">
        <v>20</v>
      </c>
      <c r="H4" s="7">
        <v>20</v>
      </c>
      <c r="I4" s="7">
        <v>20</v>
      </c>
      <c r="J4" s="7">
        <v>5</v>
      </c>
      <c r="K4" s="7">
        <v>20</v>
      </c>
      <c r="L4" s="7">
        <v>20</v>
      </c>
      <c r="M4" s="7">
        <v>15</v>
      </c>
      <c r="N4" s="7">
        <v>15</v>
      </c>
      <c r="O4" s="7">
        <v>10</v>
      </c>
      <c r="P4" s="7">
        <v>25</v>
      </c>
      <c r="Q4" s="7">
        <v>25</v>
      </c>
      <c r="R4" s="7">
        <v>25</v>
      </c>
      <c r="S4" s="7">
        <v>20</v>
      </c>
      <c r="T4" s="12"/>
      <c r="U4" s="5">
        <f t="shared" si="0"/>
        <v>310</v>
      </c>
      <c r="V4" s="14">
        <f>U4/18</f>
        <v>17.22222222222222</v>
      </c>
      <c r="W4" s="31">
        <f t="shared" si="1"/>
        <v>68.88888888888889</v>
      </c>
      <c r="X4" s="10" t="s">
        <v>3</v>
      </c>
    </row>
    <row r="5" spans="1:24" ht="15">
      <c r="A5" s="10" t="s">
        <v>4</v>
      </c>
      <c r="B5" s="23">
        <v>20</v>
      </c>
      <c r="C5" s="7">
        <v>20</v>
      </c>
      <c r="D5" s="7">
        <v>15</v>
      </c>
      <c r="E5" s="7">
        <v>20</v>
      </c>
      <c r="F5" s="7">
        <v>25</v>
      </c>
      <c r="G5" s="7">
        <v>25</v>
      </c>
      <c r="H5" s="7">
        <v>25</v>
      </c>
      <c r="I5" s="7">
        <v>25</v>
      </c>
      <c r="J5" s="7">
        <v>20</v>
      </c>
      <c r="K5" s="7">
        <v>20</v>
      </c>
      <c r="L5" s="7">
        <v>20</v>
      </c>
      <c r="M5" s="7">
        <v>25</v>
      </c>
      <c r="N5" s="7">
        <v>25</v>
      </c>
      <c r="O5" s="7">
        <v>25</v>
      </c>
      <c r="P5" s="7">
        <v>25</v>
      </c>
      <c r="Q5" s="7">
        <v>20</v>
      </c>
      <c r="R5" s="7">
        <v>25</v>
      </c>
      <c r="S5" s="7">
        <v>25</v>
      </c>
      <c r="T5" s="12"/>
      <c r="U5" s="5">
        <f t="shared" si="0"/>
        <v>405</v>
      </c>
      <c r="V5" s="14">
        <f>U5/18</f>
        <v>22.5</v>
      </c>
      <c r="W5" s="31">
        <f t="shared" si="1"/>
        <v>90</v>
      </c>
      <c r="X5" s="10" t="s">
        <v>4</v>
      </c>
    </row>
    <row r="6" spans="1:24" ht="15">
      <c r="A6" s="10" t="s">
        <v>5</v>
      </c>
      <c r="B6" s="23">
        <v>20</v>
      </c>
      <c r="C6" s="7">
        <v>20</v>
      </c>
      <c r="D6" s="7">
        <v>20</v>
      </c>
      <c r="E6" s="7">
        <v>25</v>
      </c>
      <c r="F6" s="7">
        <v>25</v>
      </c>
      <c r="G6" s="7">
        <v>25</v>
      </c>
      <c r="H6" s="7">
        <v>25</v>
      </c>
      <c r="I6" s="7">
        <v>15</v>
      </c>
      <c r="J6" s="7">
        <v>20</v>
      </c>
      <c r="K6" s="7">
        <v>20</v>
      </c>
      <c r="L6" s="7">
        <v>20</v>
      </c>
      <c r="M6" s="7">
        <v>20</v>
      </c>
      <c r="N6" s="7">
        <v>25</v>
      </c>
      <c r="O6" s="7">
        <v>20</v>
      </c>
      <c r="P6" s="7">
        <v>25</v>
      </c>
      <c r="Q6" s="7">
        <v>25</v>
      </c>
      <c r="R6" s="12"/>
      <c r="S6" s="12"/>
      <c r="T6" s="12"/>
      <c r="U6" s="5">
        <f t="shared" si="0"/>
        <v>350</v>
      </c>
      <c r="V6" s="14">
        <f>U6/16</f>
        <v>21.875</v>
      </c>
      <c r="W6" s="31">
        <f t="shared" si="1"/>
        <v>87.5</v>
      </c>
      <c r="X6" s="10" t="s">
        <v>5</v>
      </c>
    </row>
    <row r="7" spans="1:24" ht="15">
      <c r="A7" s="10" t="s">
        <v>7</v>
      </c>
      <c r="B7" s="23">
        <v>15</v>
      </c>
      <c r="C7" s="7">
        <v>20</v>
      </c>
      <c r="D7" s="7">
        <v>20</v>
      </c>
      <c r="E7" s="7">
        <v>15</v>
      </c>
      <c r="F7" s="7">
        <v>20</v>
      </c>
      <c r="G7" s="7">
        <v>15</v>
      </c>
      <c r="H7" s="7">
        <v>22.5</v>
      </c>
      <c r="I7" s="7">
        <v>22.5</v>
      </c>
      <c r="J7" s="7">
        <v>20</v>
      </c>
      <c r="K7" s="7">
        <v>15</v>
      </c>
      <c r="L7" s="7">
        <v>22.5</v>
      </c>
      <c r="M7" s="7">
        <v>10</v>
      </c>
      <c r="N7" s="7">
        <v>15</v>
      </c>
      <c r="O7" s="7">
        <v>15</v>
      </c>
      <c r="P7" s="7">
        <v>15</v>
      </c>
      <c r="Q7" s="7">
        <v>5</v>
      </c>
      <c r="R7" s="7">
        <v>25</v>
      </c>
      <c r="S7" s="7">
        <v>25</v>
      </c>
      <c r="T7" s="7">
        <v>25</v>
      </c>
      <c r="U7" s="5">
        <f t="shared" si="0"/>
        <v>342.5</v>
      </c>
      <c r="V7" s="14">
        <f>U7/19</f>
        <v>18.026315789473685</v>
      </c>
      <c r="W7" s="31">
        <f t="shared" si="1"/>
        <v>72.10526315789474</v>
      </c>
      <c r="X7" s="10" t="s">
        <v>7</v>
      </c>
    </row>
    <row r="8" spans="1:24" ht="15">
      <c r="A8" s="10" t="s">
        <v>6</v>
      </c>
      <c r="B8" s="23">
        <v>25</v>
      </c>
      <c r="C8" s="7">
        <v>0</v>
      </c>
      <c r="D8" s="7">
        <v>25</v>
      </c>
      <c r="E8" s="7">
        <v>25</v>
      </c>
      <c r="F8" s="7">
        <v>25</v>
      </c>
      <c r="G8" s="7">
        <v>20</v>
      </c>
      <c r="H8" s="7">
        <v>15</v>
      </c>
      <c r="I8" s="7">
        <v>15</v>
      </c>
      <c r="J8" s="7">
        <v>15</v>
      </c>
      <c r="K8" s="7">
        <v>5</v>
      </c>
      <c r="L8" s="7">
        <v>25</v>
      </c>
      <c r="M8" s="7">
        <v>10</v>
      </c>
      <c r="N8" s="7">
        <v>15</v>
      </c>
      <c r="O8" s="7">
        <v>25</v>
      </c>
      <c r="P8" s="7">
        <v>25</v>
      </c>
      <c r="Q8" s="7">
        <v>25</v>
      </c>
      <c r="R8" s="12"/>
      <c r="S8" s="12"/>
      <c r="T8" s="12"/>
      <c r="U8" s="5">
        <f t="shared" si="0"/>
        <v>295</v>
      </c>
      <c r="V8" s="14">
        <f>U8/16</f>
        <v>18.4375</v>
      </c>
      <c r="W8" s="31">
        <f t="shared" si="1"/>
        <v>73.75</v>
      </c>
      <c r="X8" s="10" t="s">
        <v>6</v>
      </c>
    </row>
    <row r="9" spans="1:24" ht="15">
      <c r="A9" s="10" t="s">
        <v>8</v>
      </c>
      <c r="B9" s="23">
        <v>25</v>
      </c>
      <c r="C9" s="7">
        <v>25</v>
      </c>
      <c r="D9" s="7">
        <v>15</v>
      </c>
      <c r="E9" s="7">
        <v>15</v>
      </c>
      <c r="F9" s="7">
        <v>17.5</v>
      </c>
      <c r="G9" s="7">
        <v>20</v>
      </c>
      <c r="H9" s="7">
        <v>25</v>
      </c>
      <c r="I9" s="7">
        <v>0</v>
      </c>
      <c r="J9" s="7">
        <v>20</v>
      </c>
      <c r="K9" s="7">
        <v>25</v>
      </c>
      <c r="L9" s="7">
        <v>15</v>
      </c>
      <c r="M9" s="7">
        <v>25</v>
      </c>
      <c r="N9" s="7">
        <v>20</v>
      </c>
      <c r="O9" s="7">
        <v>25</v>
      </c>
      <c r="P9" s="7">
        <v>25</v>
      </c>
      <c r="Q9" s="12"/>
      <c r="R9" s="12"/>
      <c r="S9" s="12"/>
      <c r="T9" s="12"/>
      <c r="U9" s="5">
        <f t="shared" si="0"/>
        <v>297.5</v>
      </c>
      <c r="V9" s="14">
        <f>U9/15</f>
        <v>19.833333333333332</v>
      </c>
      <c r="W9" s="31">
        <f t="shared" si="1"/>
        <v>79.33333333333333</v>
      </c>
      <c r="X9" s="10" t="s">
        <v>8</v>
      </c>
    </row>
    <row r="10" spans="1:24" ht="15">
      <c r="A10" s="10" t="s">
        <v>9</v>
      </c>
      <c r="B10" s="23">
        <v>25</v>
      </c>
      <c r="C10" s="7">
        <v>20</v>
      </c>
      <c r="D10" s="7">
        <v>20</v>
      </c>
      <c r="E10" s="7">
        <v>15</v>
      </c>
      <c r="F10" s="7">
        <v>20</v>
      </c>
      <c r="G10" s="7">
        <v>20</v>
      </c>
      <c r="H10" s="7">
        <v>20</v>
      </c>
      <c r="I10" s="83">
        <v>20</v>
      </c>
      <c r="J10" s="83">
        <v>20</v>
      </c>
      <c r="K10" s="7">
        <v>25</v>
      </c>
      <c r="L10" s="7">
        <v>20</v>
      </c>
      <c r="M10" s="7">
        <v>20</v>
      </c>
      <c r="N10" s="7">
        <v>20</v>
      </c>
      <c r="O10" s="7">
        <v>25</v>
      </c>
      <c r="P10" s="7">
        <v>20</v>
      </c>
      <c r="Q10" s="7">
        <v>20</v>
      </c>
      <c r="R10" s="7">
        <v>20</v>
      </c>
      <c r="S10" s="7">
        <v>20</v>
      </c>
      <c r="T10" s="7">
        <v>20</v>
      </c>
      <c r="U10" s="5">
        <f>SUM(B10:T10)</f>
        <v>390</v>
      </c>
      <c r="V10" s="14">
        <f>U10/19</f>
        <v>20.526315789473685</v>
      </c>
      <c r="W10" s="31">
        <f t="shared" si="1"/>
        <v>82.10526315789474</v>
      </c>
      <c r="X10" s="10" t="s">
        <v>9</v>
      </c>
    </row>
    <row r="11" spans="1:24" ht="15.75" thickBot="1">
      <c r="A11" s="11" t="s">
        <v>10</v>
      </c>
      <c r="B11" s="2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3"/>
      <c r="S11" s="13"/>
      <c r="T11" s="13"/>
      <c r="U11" s="6">
        <f t="shared" si="0"/>
        <v>0</v>
      </c>
      <c r="V11" s="15">
        <f>U11/15</f>
        <v>0</v>
      </c>
      <c r="W11" s="32">
        <f t="shared" si="1"/>
        <v>0</v>
      </c>
      <c r="X11" s="11" t="s">
        <v>10</v>
      </c>
    </row>
    <row r="13" ht="15">
      <c r="U13" s="58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11" sqref="B11"/>
    </sheetView>
  </sheetViews>
  <sheetFormatPr defaultColWidth="9.140625" defaultRowHeight="12.75"/>
  <cols>
    <col min="1" max="1" width="3.00390625" style="0" bestFit="1" customWidth="1"/>
    <col min="2" max="2" width="7.28125" style="0" bestFit="1" customWidth="1"/>
    <col min="3" max="3" width="12.28125" style="0" bestFit="1" customWidth="1"/>
    <col min="4" max="4" width="2.421875" style="0" bestFit="1" customWidth="1"/>
  </cols>
  <sheetData>
    <row r="1" spans="1:3" ht="15.75" thickBot="1">
      <c r="A1" s="19"/>
      <c r="B1" s="21" t="s">
        <v>33</v>
      </c>
      <c r="C1" s="30" t="s">
        <v>13</v>
      </c>
    </row>
    <row r="2" spans="1:4" ht="15.75" thickBot="1">
      <c r="A2" s="9" t="s">
        <v>1</v>
      </c>
      <c r="B2" s="22">
        <v>33</v>
      </c>
      <c r="C2" s="59">
        <f>B2/36*100</f>
        <v>91.66666666666666</v>
      </c>
      <c r="D2" s="9" t="s">
        <v>1</v>
      </c>
    </row>
    <row r="3" spans="1:4" ht="15.75" thickBot="1">
      <c r="A3" s="10" t="s">
        <v>2</v>
      </c>
      <c r="B3" s="23">
        <v>31</v>
      </c>
      <c r="C3" s="59">
        <f aca="true" t="shared" si="0" ref="C3:C11">B3/36*100</f>
        <v>86.11111111111111</v>
      </c>
      <c r="D3" s="10" t="s">
        <v>2</v>
      </c>
    </row>
    <row r="4" spans="1:4" ht="15.75" thickBot="1">
      <c r="A4" s="10" t="s">
        <v>3</v>
      </c>
      <c r="B4" s="23">
        <v>35</v>
      </c>
      <c r="C4" s="59">
        <f t="shared" si="0"/>
        <v>97.22222222222221</v>
      </c>
      <c r="D4" s="10" t="s">
        <v>3</v>
      </c>
    </row>
    <row r="5" spans="1:4" ht="15.75" thickBot="1">
      <c r="A5" s="10" t="s">
        <v>4</v>
      </c>
      <c r="B5" s="23">
        <v>36</v>
      </c>
      <c r="C5" s="59">
        <f t="shared" si="0"/>
        <v>100</v>
      </c>
      <c r="D5" s="10" t="s">
        <v>4</v>
      </c>
    </row>
    <row r="6" spans="1:4" ht="15.75" thickBot="1">
      <c r="A6" s="10" t="s">
        <v>5</v>
      </c>
      <c r="B6" s="23">
        <v>33</v>
      </c>
      <c r="C6" s="59">
        <f t="shared" si="0"/>
        <v>91.66666666666666</v>
      </c>
      <c r="D6" s="10" t="s">
        <v>5</v>
      </c>
    </row>
    <row r="7" spans="1:4" ht="15.75" thickBot="1">
      <c r="A7" s="10" t="s">
        <v>7</v>
      </c>
      <c r="B7" s="23">
        <v>33</v>
      </c>
      <c r="C7" s="59">
        <f t="shared" si="0"/>
        <v>91.66666666666666</v>
      </c>
      <c r="D7" s="10" t="s">
        <v>7</v>
      </c>
    </row>
    <row r="8" spans="1:4" ht="15.75" thickBot="1">
      <c r="A8" s="10" t="s">
        <v>6</v>
      </c>
      <c r="B8" s="23">
        <v>33</v>
      </c>
      <c r="C8" s="59">
        <f t="shared" si="0"/>
        <v>91.66666666666666</v>
      </c>
      <c r="D8" s="10" t="s">
        <v>6</v>
      </c>
    </row>
    <row r="9" spans="1:4" ht="15.75" thickBot="1">
      <c r="A9" s="10" t="s">
        <v>8</v>
      </c>
      <c r="B9" s="23">
        <v>35</v>
      </c>
      <c r="C9" s="59">
        <f t="shared" si="0"/>
        <v>97.22222222222221</v>
      </c>
      <c r="D9" s="10" t="s">
        <v>8</v>
      </c>
    </row>
    <row r="10" spans="1:4" ht="15.75" thickBot="1">
      <c r="A10" s="10" t="s">
        <v>9</v>
      </c>
      <c r="B10" s="23">
        <v>33</v>
      </c>
      <c r="C10" s="59">
        <f t="shared" si="0"/>
        <v>91.66666666666666</v>
      </c>
      <c r="D10" s="10" t="s">
        <v>9</v>
      </c>
    </row>
    <row r="11" spans="1:4" ht="15.75" thickBot="1">
      <c r="A11" s="11" t="s">
        <v>10</v>
      </c>
      <c r="B11" s="24">
        <v>33</v>
      </c>
      <c r="C11" s="59">
        <f t="shared" si="0"/>
        <v>91.66666666666666</v>
      </c>
      <c r="D11" s="11" t="s">
        <v>10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O6" sqref="O6"/>
    </sheetView>
  </sheetViews>
  <sheetFormatPr defaultColWidth="9.140625" defaultRowHeight="12.75"/>
  <cols>
    <col min="1" max="1" width="3.00390625" style="0" bestFit="1" customWidth="1"/>
    <col min="2" max="9" width="4.00390625" style="0" bestFit="1" customWidth="1"/>
    <col min="10" max="10" width="6.8515625" style="0" bestFit="1" customWidth="1"/>
    <col min="11" max="11" width="4.00390625" style="0" bestFit="1" customWidth="1"/>
    <col min="12" max="12" width="12.28125" style="0" bestFit="1" customWidth="1"/>
    <col min="13" max="13" width="2.421875" style="0" bestFit="1" customWidth="1"/>
  </cols>
  <sheetData>
    <row r="1" spans="1:12" ht="93" customHeight="1" thickBot="1">
      <c r="A1" s="18"/>
      <c r="B1" s="65" t="s">
        <v>34</v>
      </c>
      <c r="C1" s="66" t="s">
        <v>35</v>
      </c>
      <c r="D1" s="66" t="s">
        <v>36</v>
      </c>
      <c r="E1" s="66" t="s">
        <v>37</v>
      </c>
      <c r="F1" s="66" t="s">
        <v>38</v>
      </c>
      <c r="G1" s="66" t="s">
        <v>39</v>
      </c>
      <c r="H1" s="66" t="s">
        <v>40</v>
      </c>
      <c r="I1" s="66" t="s">
        <v>41</v>
      </c>
      <c r="J1" s="66" t="s">
        <v>42</v>
      </c>
      <c r="K1" s="67" t="s">
        <v>43</v>
      </c>
      <c r="L1" s="30" t="s">
        <v>13</v>
      </c>
    </row>
    <row r="2" spans="1:13" ht="15">
      <c r="A2" s="26" t="s">
        <v>1</v>
      </c>
      <c r="B2" s="62">
        <v>20</v>
      </c>
      <c r="C2" s="63">
        <v>33</v>
      </c>
      <c r="D2" s="63">
        <v>40</v>
      </c>
      <c r="E2" s="63">
        <v>25</v>
      </c>
      <c r="F2" s="63">
        <v>36</v>
      </c>
      <c r="G2" s="63">
        <v>32</v>
      </c>
      <c r="H2" s="63">
        <v>35</v>
      </c>
      <c r="I2" s="64">
        <v>33</v>
      </c>
      <c r="J2" s="64">
        <v>36</v>
      </c>
      <c r="K2" s="68">
        <v>40</v>
      </c>
      <c r="L2" s="81">
        <f>SUM(B2:K2)/4</f>
        <v>82.5</v>
      </c>
      <c r="M2" s="36" t="s">
        <v>1</v>
      </c>
    </row>
    <row r="3" spans="1:13" ht="15">
      <c r="A3" s="27" t="s">
        <v>2</v>
      </c>
      <c r="B3" s="61">
        <v>20</v>
      </c>
      <c r="C3" s="60">
        <v>18</v>
      </c>
      <c r="D3" s="60">
        <v>0</v>
      </c>
      <c r="E3" s="60">
        <v>17</v>
      </c>
      <c r="F3" s="60">
        <v>25</v>
      </c>
      <c r="G3" s="60">
        <v>30</v>
      </c>
      <c r="H3" s="60">
        <v>32</v>
      </c>
      <c r="I3" s="7">
        <v>27</v>
      </c>
      <c r="J3" s="7">
        <v>22</v>
      </c>
      <c r="K3" s="35">
        <v>40</v>
      </c>
      <c r="L3" s="29">
        <f aca="true" t="shared" si="0" ref="L3:L10">SUM(B3:K3)/4</f>
        <v>57.75</v>
      </c>
      <c r="M3" s="37" t="s">
        <v>2</v>
      </c>
    </row>
    <row r="4" spans="1:13" ht="15">
      <c r="A4" s="27" t="s">
        <v>3</v>
      </c>
      <c r="B4" s="61">
        <v>31</v>
      </c>
      <c r="C4" s="60">
        <v>32</v>
      </c>
      <c r="D4" s="60">
        <v>0</v>
      </c>
      <c r="E4" s="60">
        <v>29</v>
      </c>
      <c r="F4" s="60">
        <v>28</v>
      </c>
      <c r="G4" s="60">
        <v>29</v>
      </c>
      <c r="H4" s="60">
        <v>28</v>
      </c>
      <c r="I4" s="7">
        <v>30</v>
      </c>
      <c r="J4" s="7">
        <v>28</v>
      </c>
      <c r="K4" s="35">
        <v>40</v>
      </c>
      <c r="L4" s="29">
        <f t="shared" si="0"/>
        <v>68.75</v>
      </c>
      <c r="M4" s="37" t="s">
        <v>3</v>
      </c>
    </row>
    <row r="5" spans="1:13" ht="15">
      <c r="A5" s="27" t="s">
        <v>4</v>
      </c>
      <c r="B5" s="61">
        <v>19</v>
      </c>
      <c r="C5" s="60">
        <v>31</v>
      </c>
      <c r="D5" s="60">
        <v>0</v>
      </c>
      <c r="E5" s="60">
        <v>31</v>
      </c>
      <c r="F5" s="60">
        <v>29</v>
      </c>
      <c r="G5" s="60">
        <v>34</v>
      </c>
      <c r="H5" s="60">
        <v>34</v>
      </c>
      <c r="I5" s="7">
        <v>30</v>
      </c>
      <c r="J5" s="7">
        <v>34</v>
      </c>
      <c r="K5" s="35">
        <v>20</v>
      </c>
      <c r="L5" s="29">
        <f t="shared" si="0"/>
        <v>65.5</v>
      </c>
      <c r="M5" s="37" t="s">
        <v>4</v>
      </c>
    </row>
    <row r="6" spans="1:14" ht="15">
      <c r="A6" s="77" t="s">
        <v>5</v>
      </c>
      <c r="B6" s="74">
        <v>29</v>
      </c>
      <c r="C6" s="75">
        <v>28</v>
      </c>
      <c r="D6" s="75">
        <v>29</v>
      </c>
      <c r="E6" s="75">
        <v>21</v>
      </c>
      <c r="F6" s="75">
        <v>22</v>
      </c>
      <c r="G6" s="75">
        <v>24</v>
      </c>
      <c r="H6" s="75">
        <v>28</v>
      </c>
      <c r="I6" s="12">
        <v>22</v>
      </c>
      <c r="J6" s="12">
        <v>27</v>
      </c>
      <c r="K6" s="47">
        <v>15</v>
      </c>
      <c r="L6" s="76">
        <f>SUM(B6:K6)/3</f>
        <v>81.66666666666667</v>
      </c>
      <c r="M6" s="37" t="s">
        <v>5</v>
      </c>
      <c r="N6" t="s">
        <v>44</v>
      </c>
    </row>
    <row r="7" spans="1:14" ht="15">
      <c r="A7" s="77" t="s">
        <v>7</v>
      </c>
      <c r="B7" s="74">
        <v>14</v>
      </c>
      <c r="C7" s="75">
        <v>9</v>
      </c>
      <c r="D7" s="75">
        <v>19</v>
      </c>
      <c r="E7" s="75">
        <v>19</v>
      </c>
      <c r="F7" s="75">
        <v>15</v>
      </c>
      <c r="G7" s="75">
        <v>22</v>
      </c>
      <c r="H7" s="75">
        <v>24</v>
      </c>
      <c r="I7" s="12">
        <v>18</v>
      </c>
      <c r="J7" s="12">
        <v>23</v>
      </c>
      <c r="K7" s="47">
        <v>0</v>
      </c>
      <c r="L7" s="76">
        <f>SUM(B7:K7)/3</f>
        <v>54.333333333333336</v>
      </c>
      <c r="M7" s="37" t="s">
        <v>7</v>
      </c>
      <c r="N7" t="s">
        <v>44</v>
      </c>
    </row>
    <row r="8" spans="1:13" ht="15">
      <c r="A8" s="27" t="s">
        <v>6</v>
      </c>
      <c r="B8" s="61">
        <v>40</v>
      </c>
      <c r="C8" s="60">
        <v>31</v>
      </c>
      <c r="D8" s="60">
        <v>33</v>
      </c>
      <c r="E8" s="60">
        <v>30</v>
      </c>
      <c r="F8" s="60">
        <v>28</v>
      </c>
      <c r="G8" s="60">
        <v>32</v>
      </c>
      <c r="H8" s="60">
        <v>34</v>
      </c>
      <c r="I8" s="7">
        <v>29</v>
      </c>
      <c r="J8" s="7">
        <v>36</v>
      </c>
      <c r="K8" s="35">
        <v>32</v>
      </c>
      <c r="L8" s="29">
        <f t="shared" si="0"/>
        <v>81.25</v>
      </c>
      <c r="M8" s="37" t="s">
        <v>6</v>
      </c>
    </row>
    <row r="9" spans="1:14" ht="15">
      <c r="A9" s="77" t="s">
        <v>8</v>
      </c>
      <c r="B9" s="74">
        <v>24</v>
      </c>
      <c r="C9" s="75">
        <v>18</v>
      </c>
      <c r="D9" s="75">
        <v>0</v>
      </c>
      <c r="E9" s="75">
        <v>15</v>
      </c>
      <c r="F9" s="75">
        <v>15</v>
      </c>
      <c r="G9" s="75">
        <v>14</v>
      </c>
      <c r="H9" s="75">
        <v>16</v>
      </c>
      <c r="I9" s="12">
        <v>20</v>
      </c>
      <c r="J9" s="12">
        <v>19</v>
      </c>
      <c r="K9" s="47">
        <v>16</v>
      </c>
      <c r="L9" s="76">
        <f>SUM(B9:K9)/3</f>
        <v>52.333333333333336</v>
      </c>
      <c r="M9" s="37" t="s">
        <v>8</v>
      </c>
      <c r="N9" t="s">
        <v>44</v>
      </c>
    </row>
    <row r="10" spans="1:13" ht="15">
      <c r="A10" s="27" t="s">
        <v>9</v>
      </c>
      <c r="B10" s="61">
        <v>25</v>
      </c>
      <c r="C10" s="60">
        <v>27</v>
      </c>
      <c r="D10" s="60">
        <v>31</v>
      </c>
      <c r="E10" s="60">
        <v>31</v>
      </c>
      <c r="F10" s="60">
        <v>25</v>
      </c>
      <c r="G10" s="60">
        <v>28</v>
      </c>
      <c r="H10" s="60">
        <v>26</v>
      </c>
      <c r="I10" s="7">
        <v>29</v>
      </c>
      <c r="J10" s="7">
        <v>31</v>
      </c>
      <c r="K10" s="35">
        <v>36</v>
      </c>
      <c r="L10" s="29">
        <f t="shared" si="0"/>
        <v>72.25</v>
      </c>
      <c r="M10" s="37" t="s">
        <v>9</v>
      </c>
    </row>
    <row r="11" spans="1:14" ht="15.75" thickBot="1">
      <c r="A11" s="78" t="s">
        <v>10</v>
      </c>
      <c r="B11" s="79">
        <v>5</v>
      </c>
      <c r="C11" s="80">
        <v>11</v>
      </c>
      <c r="D11" s="80">
        <v>0</v>
      </c>
      <c r="E11" s="80">
        <v>9</v>
      </c>
      <c r="F11" s="80">
        <v>10</v>
      </c>
      <c r="G11" s="80">
        <v>12</v>
      </c>
      <c r="H11" s="80">
        <v>11</v>
      </c>
      <c r="I11" s="13">
        <v>15</v>
      </c>
      <c r="J11" s="13">
        <v>2</v>
      </c>
      <c r="K11" s="48">
        <v>30</v>
      </c>
      <c r="L11" s="82">
        <f>SUM(B11:K11)/3</f>
        <v>35</v>
      </c>
      <c r="M11" s="38" t="s">
        <v>10</v>
      </c>
      <c r="N11" t="s">
        <v>44</v>
      </c>
    </row>
    <row r="12" ht="12.75">
      <c r="B12" t="s">
        <v>45</v>
      </c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D21" sqref="D21"/>
    </sheetView>
  </sheetViews>
  <sheetFormatPr defaultColWidth="9.140625" defaultRowHeight="12.75"/>
  <cols>
    <col min="1" max="1" width="3.00390625" style="0" bestFit="1" customWidth="1"/>
    <col min="2" max="3" width="7.7109375" style="0" customWidth="1"/>
    <col min="4" max="4" width="7.7109375" style="33" customWidth="1"/>
    <col min="5" max="6" width="7.7109375" style="0" customWidth="1"/>
    <col min="7" max="7" width="10.28125" style="0" bestFit="1" customWidth="1"/>
    <col min="8" max="8" width="9.00390625" style="0" bestFit="1" customWidth="1"/>
    <col min="9" max="9" width="7.7109375" style="0" bestFit="1" customWidth="1"/>
    <col min="10" max="10" width="7.7109375" style="0" customWidth="1"/>
    <col min="11" max="11" width="8.28125" style="0" bestFit="1" customWidth="1"/>
    <col min="12" max="12" width="9.00390625" style="0" bestFit="1" customWidth="1"/>
    <col min="13" max="13" width="2.421875" style="0" bestFit="1" customWidth="1"/>
  </cols>
  <sheetData>
    <row r="1" s="25" customFormat="1" ht="15.75" thickBot="1"/>
    <row r="2" spans="1:12" ht="15.75" thickBot="1">
      <c r="A2" s="41"/>
      <c r="B2" s="16" t="s">
        <v>17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0</v>
      </c>
      <c r="H2" s="17" t="s">
        <v>14</v>
      </c>
      <c r="I2" s="17" t="s">
        <v>15</v>
      </c>
      <c r="J2" s="39" t="s">
        <v>16</v>
      </c>
      <c r="K2" s="40" t="s">
        <v>22</v>
      </c>
      <c r="L2" s="19" t="s">
        <v>11</v>
      </c>
    </row>
    <row r="3" spans="1:13" ht="15">
      <c r="A3" s="26" t="s">
        <v>1</v>
      </c>
      <c r="B3" s="50">
        <v>55.45</v>
      </c>
      <c r="C3" s="2">
        <v>68.01</v>
      </c>
      <c r="D3" s="51">
        <v>69.84</v>
      </c>
      <c r="E3" s="51">
        <v>73.21</v>
      </c>
      <c r="F3" s="51">
        <v>81.68</v>
      </c>
      <c r="G3" s="2">
        <f>Barracks!X2</f>
        <v>90.19607843137256</v>
      </c>
      <c r="H3" s="2">
        <f>Uniform!W2</f>
        <v>81.2962962962963</v>
      </c>
      <c r="I3" s="2">
        <f>'GK'!W2</f>
        <v>75.29411764705883</v>
      </c>
      <c r="J3" s="2">
        <f>Drill!C2</f>
        <v>91.66666666666666</v>
      </c>
      <c r="K3" s="70">
        <f>Project!L2</f>
        <v>82.5</v>
      </c>
      <c r="L3" s="71">
        <f>SUM(B3:K3)</f>
        <v>769.1431590413943</v>
      </c>
      <c r="M3" s="36" t="s">
        <v>1</v>
      </c>
    </row>
    <row r="4" spans="1:13" ht="15">
      <c r="A4" s="27" t="s">
        <v>2</v>
      </c>
      <c r="B4" s="52">
        <v>61.75</v>
      </c>
      <c r="C4" s="7">
        <v>62.87</v>
      </c>
      <c r="D4" s="49">
        <v>60.1</v>
      </c>
      <c r="E4" s="49">
        <v>74.52</v>
      </c>
      <c r="F4" s="49">
        <v>82.06</v>
      </c>
      <c r="G4" s="7">
        <f>Barracks!X3</f>
        <v>92.28070175438596</v>
      </c>
      <c r="H4" s="7">
        <f>Uniform!W3</f>
        <v>80.87719298245614</v>
      </c>
      <c r="I4" s="7">
        <f>'GK'!W3</f>
        <v>87.36842105263158</v>
      </c>
      <c r="J4" s="7">
        <f>Drill!C3</f>
        <v>86.11111111111111</v>
      </c>
      <c r="K4" s="35">
        <f>Project!L3</f>
        <v>57.75</v>
      </c>
      <c r="L4" s="72">
        <f aca="true" t="shared" si="0" ref="L4:L11">SUM(B4:K4)</f>
        <v>745.6874269005848</v>
      </c>
      <c r="M4" s="37" t="s">
        <v>2</v>
      </c>
    </row>
    <row r="5" spans="1:13" ht="15">
      <c r="A5" s="27" t="s">
        <v>3</v>
      </c>
      <c r="B5" s="52">
        <v>54.46</v>
      </c>
      <c r="C5" s="7">
        <v>59.48</v>
      </c>
      <c r="D5" s="49">
        <v>75.39</v>
      </c>
      <c r="E5" s="49">
        <v>80.15</v>
      </c>
      <c r="F5" s="49">
        <v>87.41</v>
      </c>
      <c r="G5" s="7">
        <f>Barracks!X4</f>
        <v>80.86419753086419</v>
      </c>
      <c r="H5" s="7">
        <f>Uniform!W4</f>
        <v>82.96296296296296</v>
      </c>
      <c r="I5" s="7">
        <f>'GK'!W4</f>
        <v>68.88888888888889</v>
      </c>
      <c r="J5" s="7">
        <f>Drill!C4</f>
        <v>97.22222222222221</v>
      </c>
      <c r="K5" s="35">
        <f>Project!L4</f>
        <v>68.75</v>
      </c>
      <c r="L5" s="72">
        <f t="shared" si="0"/>
        <v>755.5782716049382</v>
      </c>
      <c r="M5" s="37" t="s">
        <v>3</v>
      </c>
    </row>
    <row r="6" spans="1:13" ht="15">
      <c r="A6" s="27" t="s">
        <v>4</v>
      </c>
      <c r="B6" s="52">
        <v>65.27</v>
      </c>
      <c r="C6" s="7">
        <v>56.39</v>
      </c>
      <c r="D6" s="49">
        <v>71.4</v>
      </c>
      <c r="E6" s="49">
        <v>75.1</v>
      </c>
      <c r="F6" s="49">
        <v>81.86</v>
      </c>
      <c r="G6" s="7">
        <f>Barracks!X5</f>
        <v>74.32098765432099</v>
      </c>
      <c r="H6" s="7">
        <f>Uniform!W5</f>
        <v>82.96296296296296</v>
      </c>
      <c r="I6" s="7">
        <f>'GK'!W5</f>
        <v>90</v>
      </c>
      <c r="J6" s="7">
        <f>Drill!C5</f>
        <v>100</v>
      </c>
      <c r="K6" s="35">
        <f>Project!L5</f>
        <v>65.5</v>
      </c>
      <c r="L6" s="72">
        <f t="shared" si="0"/>
        <v>762.8039506172839</v>
      </c>
      <c r="M6" s="37" t="s">
        <v>4</v>
      </c>
    </row>
    <row r="7" spans="1:13" ht="15">
      <c r="A7" s="27" t="s">
        <v>5</v>
      </c>
      <c r="B7" s="52">
        <v>57.91</v>
      </c>
      <c r="C7" s="7">
        <v>73.23</v>
      </c>
      <c r="D7" s="49">
        <v>71.2</v>
      </c>
      <c r="E7" s="49">
        <v>76.18</v>
      </c>
      <c r="F7" s="49">
        <v>83.24</v>
      </c>
      <c r="G7" s="7">
        <f>Barracks!X6</f>
        <v>75.30864197530863</v>
      </c>
      <c r="H7" s="7">
        <f>Uniform!W6</f>
        <v>76.04166666666666</v>
      </c>
      <c r="I7" s="7">
        <f>'GK'!W6</f>
        <v>87.5</v>
      </c>
      <c r="J7" s="7">
        <f>Drill!C6</f>
        <v>91.66666666666666</v>
      </c>
      <c r="K7" s="35">
        <f>Project!L6</f>
        <v>81.66666666666667</v>
      </c>
      <c r="L7" s="72">
        <f t="shared" si="0"/>
        <v>773.9436419753085</v>
      </c>
      <c r="M7" s="37" t="s">
        <v>5</v>
      </c>
    </row>
    <row r="8" spans="1:13" ht="15">
      <c r="A8" s="27" t="s">
        <v>7</v>
      </c>
      <c r="B8" s="53">
        <v>57.42</v>
      </c>
      <c r="C8" s="7">
        <v>60.98</v>
      </c>
      <c r="D8" s="49">
        <v>64.51</v>
      </c>
      <c r="E8" s="49">
        <v>76.65</v>
      </c>
      <c r="F8" s="49">
        <v>84.22</v>
      </c>
      <c r="G8" s="7">
        <f>Barracks!X7</f>
        <v>78.12865497076025</v>
      </c>
      <c r="H8" s="7">
        <f>Uniform!W7</f>
        <v>81.05263157894737</v>
      </c>
      <c r="I8" s="7">
        <f>'GK'!W7</f>
        <v>72.10526315789474</v>
      </c>
      <c r="J8" s="7">
        <f>Drill!C7</f>
        <v>91.66666666666666</v>
      </c>
      <c r="K8" s="35">
        <f>Project!L7</f>
        <v>54.333333333333336</v>
      </c>
      <c r="L8" s="72">
        <f t="shared" si="0"/>
        <v>721.0665497076025</v>
      </c>
      <c r="M8" s="37" t="s">
        <v>7</v>
      </c>
    </row>
    <row r="9" spans="1:13" ht="15">
      <c r="A9" s="27" t="s">
        <v>6</v>
      </c>
      <c r="B9" s="53">
        <v>56.16</v>
      </c>
      <c r="C9" s="7">
        <v>71.53</v>
      </c>
      <c r="D9" s="49">
        <v>76.99</v>
      </c>
      <c r="E9" s="49">
        <v>84.67</v>
      </c>
      <c r="F9" s="49">
        <v>88.28</v>
      </c>
      <c r="G9" s="7">
        <f>Barracks!X8</f>
        <v>86.38888888888889</v>
      </c>
      <c r="H9" s="7">
        <f>Uniform!W8</f>
        <v>80.83333333333333</v>
      </c>
      <c r="I9" s="7">
        <f>'GK'!W8</f>
        <v>73.75</v>
      </c>
      <c r="J9" s="7">
        <f>Drill!C8</f>
        <v>91.66666666666666</v>
      </c>
      <c r="K9" s="35">
        <f>Project!L8</f>
        <v>81.25</v>
      </c>
      <c r="L9" s="72">
        <f t="shared" si="0"/>
        <v>791.5188888888889</v>
      </c>
      <c r="M9" s="37" t="s">
        <v>6</v>
      </c>
    </row>
    <row r="10" spans="1:13" ht="15">
      <c r="A10" s="27" t="s">
        <v>8</v>
      </c>
      <c r="B10" s="53">
        <v>52.24</v>
      </c>
      <c r="C10" s="7">
        <v>59.86</v>
      </c>
      <c r="D10" s="49">
        <v>65.29</v>
      </c>
      <c r="E10" s="49">
        <v>76.51</v>
      </c>
      <c r="F10" s="49">
        <v>94.56</v>
      </c>
      <c r="G10" s="7">
        <f>Barracks!X9</f>
        <v>74.86111111111111</v>
      </c>
      <c r="H10" s="7">
        <f>Uniform!W9</f>
        <v>70.20833333333333</v>
      </c>
      <c r="I10" s="7">
        <f>'GK'!W9</f>
        <v>79.33333333333333</v>
      </c>
      <c r="J10" s="7">
        <f>Drill!C9</f>
        <v>97.22222222222221</v>
      </c>
      <c r="K10" s="35">
        <f>Project!L9</f>
        <v>52.333333333333336</v>
      </c>
      <c r="L10" s="72">
        <f t="shared" si="0"/>
        <v>722.4183333333333</v>
      </c>
      <c r="M10" s="37" t="s">
        <v>8</v>
      </c>
    </row>
    <row r="11" spans="1:13" ht="15.75" thickBot="1">
      <c r="A11" s="28" t="s">
        <v>9</v>
      </c>
      <c r="B11" s="55">
        <v>63.99</v>
      </c>
      <c r="C11" s="8">
        <v>59.14</v>
      </c>
      <c r="D11" s="54">
        <v>75.8</v>
      </c>
      <c r="E11" s="54">
        <v>82.57</v>
      </c>
      <c r="F11" s="54">
        <v>90.04</v>
      </c>
      <c r="G11" s="8">
        <f>Barracks!X10</f>
        <v>97.28395061728395</v>
      </c>
      <c r="H11" s="8">
        <f>Uniform!W10</f>
        <v>80.52631578947368</v>
      </c>
      <c r="I11" s="8">
        <f>'GK'!W10</f>
        <v>82.10526315789474</v>
      </c>
      <c r="J11" s="8">
        <f>Drill!C10</f>
        <v>91.66666666666666</v>
      </c>
      <c r="K11" s="69">
        <f>Project!L10</f>
        <v>72.25</v>
      </c>
      <c r="L11" s="73">
        <f t="shared" si="0"/>
        <v>795.372196231319</v>
      </c>
      <c r="M11" s="38" t="s">
        <v>9</v>
      </c>
    </row>
    <row r="12" ht="15">
      <c r="L12" s="25"/>
    </row>
    <row r="13" ht="15">
      <c r="L13" s="25"/>
    </row>
    <row r="14" spans="2:3" ht="12.75">
      <c r="B14" t="s">
        <v>24</v>
      </c>
      <c r="C14" s="1" t="s">
        <v>46</v>
      </c>
    </row>
    <row r="15" spans="2:3" ht="12.75">
      <c r="B15" t="s">
        <v>25</v>
      </c>
      <c r="C15" s="1" t="s">
        <v>47</v>
      </c>
    </row>
    <row r="16" spans="2:3" ht="12.75">
      <c r="B16" t="s">
        <v>26</v>
      </c>
      <c r="C16" s="1" t="s">
        <v>48</v>
      </c>
    </row>
    <row r="17" spans="2:3" ht="12.75">
      <c r="B17" t="s">
        <v>27</v>
      </c>
      <c r="C17" s="1" t="s">
        <v>49</v>
      </c>
    </row>
    <row r="18" spans="1:6" ht="12.75">
      <c r="A18" s="1"/>
      <c r="B18" t="s">
        <v>28</v>
      </c>
      <c r="C18" s="1" t="s">
        <v>50</v>
      </c>
      <c r="D18" s="34"/>
      <c r="E18" s="1"/>
      <c r="F18" s="1"/>
    </row>
    <row r="19" spans="1:6" ht="12.75">
      <c r="A19" s="1"/>
      <c r="B19" t="s">
        <v>29</v>
      </c>
      <c r="C19" s="1" t="s">
        <v>51</v>
      </c>
      <c r="D19" s="34"/>
      <c r="E19" s="1"/>
      <c r="F19" s="1"/>
    </row>
    <row r="20" spans="1:6" ht="12.75">
      <c r="A20" s="1"/>
      <c r="B20" t="s">
        <v>30</v>
      </c>
      <c r="C20" s="1" t="s">
        <v>52</v>
      </c>
      <c r="D20" s="34"/>
      <c r="E20" s="1"/>
      <c r="F20" s="1"/>
    </row>
    <row r="21" spans="1:6" ht="12.75">
      <c r="A21" s="1"/>
      <c r="B21" t="s">
        <v>31</v>
      </c>
      <c r="C21" s="1" t="s">
        <v>53</v>
      </c>
      <c r="D21" s="34"/>
      <c r="E21" s="1"/>
      <c r="F21" s="1"/>
    </row>
    <row r="22" spans="1:6" ht="12.75">
      <c r="A22" s="1"/>
      <c r="B22" t="s">
        <v>32</v>
      </c>
      <c r="C22" s="1" t="s">
        <v>54</v>
      </c>
      <c r="D22" s="34"/>
      <c r="E22" s="1"/>
      <c r="F22" s="1"/>
    </row>
    <row r="23" spans="1:6" ht="12.75">
      <c r="A23" s="1"/>
      <c r="C23" s="1"/>
      <c r="D23" s="34"/>
      <c r="E23" s="1"/>
      <c r="F23" s="1"/>
    </row>
    <row r="24" spans="1:6" ht="12.75">
      <c r="A24" s="1"/>
      <c r="B24" s="1"/>
      <c r="C24" s="1"/>
      <c r="D24" s="34"/>
      <c r="E24" s="1"/>
      <c r="F24" s="1"/>
    </row>
    <row r="25" spans="1:6" ht="12.75">
      <c r="A25" s="1"/>
      <c r="B25" s="1"/>
      <c r="C25" s="1"/>
      <c r="D25" s="34"/>
      <c r="E25" s="1"/>
      <c r="F25" s="1"/>
    </row>
    <row r="26" spans="1:6" ht="12.75">
      <c r="A26" s="1"/>
      <c r="B26" s="1"/>
      <c r="C26" s="1"/>
      <c r="D26" s="34"/>
      <c r="E26" s="1"/>
      <c r="F26" s="1"/>
    </row>
    <row r="27" spans="1:6" ht="12.75">
      <c r="A27" s="1"/>
      <c r="B27" s="1"/>
      <c r="C27" s="1"/>
      <c r="D27" s="34"/>
      <c r="E27" s="1"/>
      <c r="F2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Ullery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Ullery</dc:creator>
  <cp:keywords/>
  <dc:description/>
  <cp:lastModifiedBy>Scott Ullery</cp:lastModifiedBy>
  <cp:lastPrinted>2000-07-08T12:51:32Z</cp:lastPrinted>
  <dcterms:created xsi:type="dcterms:W3CDTF">2000-07-08T12:45:19Z</dcterms:created>
  <dcterms:modified xsi:type="dcterms:W3CDTF">2000-07-09T01:31:52Z</dcterms:modified>
  <cp:category/>
  <cp:version/>
  <cp:contentType/>
  <cp:contentStatus/>
</cp:coreProperties>
</file>